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30_給付\01_給付\01_レセプト\09_その他\★高額療養費の見直し_202608\修正\2026(R8)年8月\"/>
    </mc:Choice>
  </mc:AlternateContent>
  <xr:revisionPtr revIDLastSave="0" documentId="13_ncr:1_{FA25F563-780B-458F-92AB-C823AB2150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●高額療養費計算ツール" sheetId="15" r:id="rId1"/>
    <sheet name="リスト" sheetId="1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5" l="1"/>
  <c r="C39" i="15"/>
  <c r="O23" i="15" l="1"/>
  <c r="I23" i="15"/>
  <c r="C23" i="15"/>
  <c r="X23" i="15" l="1"/>
  <c r="I26" i="15" l="1"/>
  <c r="C37" i="15" s="1"/>
  <c r="O37" i="15" s="1"/>
  <c r="C26" i="15"/>
  <c r="O26" i="15" s="1"/>
</calcChain>
</file>

<file path=xl/sharedStrings.xml><?xml version="1.0" encoding="utf-8"?>
<sst xmlns="http://schemas.openxmlformats.org/spreadsheetml/2006/main" count="50" uniqueCount="43">
  <si>
    <t>＋</t>
    <phoneticPr fontId="7"/>
  </si>
  <si>
    <t>（</t>
    <phoneticPr fontId="7"/>
  </si>
  <si>
    <t>－</t>
    <phoneticPr fontId="7"/>
  </si>
  <si>
    <t>）</t>
    <phoneticPr fontId="7"/>
  </si>
  <si>
    <t>×</t>
    <phoneticPr fontId="7"/>
  </si>
  <si>
    <t>％</t>
    <phoneticPr fontId="7"/>
  </si>
  <si>
    <t>＝</t>
    <phoneticPr fontId="7"/>
  </si>
  <si>
    <t>↑</t>
    <phoneticPr fontId="3"/>
  </si>
  <si>
    <t>さらに</t>
    <phoneticPr fontId="3"/>
  </si>
  <si>
    <t xml:space="preserve"> ア．標準報酬月額83万円以上</t>
    <rPh sb="3" eb="5">
      <t>ヒョウジュン</t>
    </rPh>
    <rPh sb="5" eb="7">
      <t>ホウシュウ</t>
    </rPh>
    <rPh sb="7" eb="9">
      <t>ゲツガク</t>
    </rPh>
    <rPh sb="11" eb="13">
      <t>マンエン</t>
    </rPh>
    <rPh sb="13" eb="15">
      <t>イジョウ</t>
    </rPh>
    <phoneticPr fontId="3"/>
  </si>
  <si>
    <t xml:space="preserve"> イ．標準報酬月額53万円以上83万円未満</t>
    <rPh sb="3" eb="5">
      <t>ヒョウジュン</t>
    </rPh>
    <rPh sb="5" eb="7">
      <t>ホウシュウ</t>
    </rPh>
    <rPh sb="7" eb="9">
      <t>ゲツガク</t>
    </rPh>
    <rPh sb="11" eb="13">
      <t>マンエン</t>
    </rPh>
    <rPh sb="13" eb="15">
      <t>イジョウ</t>
    </rPh>
    <rPh sb="17" eb="19">
      <t>マンエン</t>
    </rPh>
    <rPh sb="19" eb="21">
      <t>ミマン</t>
    </rPh>
    <phoneticPr fontId="3"/>
  </si>
  <si>
    <t xml:space="preserve"> ウ．標準報酬月額28万円以上53万円未満</t>
    <rPh sb="3" eb="5">
      <t>ヒョウジュン</t>
    </rPh>
    <rPh sb="5" eb="7">
      <t>ホウシュウ</t>
    </rPh>
    <rPh sb="7" eb="9">
      <t>ゲツガク</t>
    </rPh>
    <rPh sb="11" eb="13">
      <t>マンエン</t>
    </rPh>
    <rPh sb="13" eb="15">
      <t>イジョウ</t>
    </rPh>
    <rPh sb="17" eb="19">
      <t>マンエン</t>
    </rPh>
    <rPh sb="19" eb="21">
      <t>ミマン</t>
    </rPh>
    <phoneticPr fontId="3"/>
  </si>
  <si>
    <t xml:space="preserve"> エ．標準報酬月額28万円未満</t>
    <rPh sb="3" eb="5">
      <t>ヒョウジュン</t>
    </rPh>
    <rPh sb="5" eb="7">
      <t>ホウシュウ</t>
    </rPh>
    <rPh sb="7" eb="9">
      <t>ゲツガク</t>
    </rPh>
    <rPh sb="11" eb="13">
      <t>マンエン</t>
    </rPh>
    <rPh sb="13" eb="15">
      <t>ミマン</t>
    </rPh>
    <phoneticPr fontId="3"/>
  </si>
  <si>
    <t xml:space="preserve"> ア．標準報酬月額83万円以上</t>
    <rPh sb="3" eb="5">
      <t>ヒョウジュン</t>
    </rPh>
    <rPh sb="5" eb="7">
      <t>ホウシュウ</t>
    </rPh>
    <rPh sb="7" eb="9">
      <t>ゲツガク</t>
    </rPh>
    <rPh sb="11" eb="13">
      <t>マンエン</t>
    </rPh>
    <rPh sb="13" eb="15">
      <t>イジョウ</t>
    </rPh>
    <phoneticPr fontId="16"/>
  </si>
  <si>
    <t>区分</t>
    <rPh sb="0" eb="2">
      <t>クブン</t>
    </rPh>
    <phoneticPr fontId="16"/>
  </si>
  <si>
    <t>限度額</t>
    <rPh sb="0" eb="2">
      <t>ゲンド</t>
    </rPh>
    <rPh sb="2" eb="3">
      <t>ガク</t>
    </rPh>
    <phoneticPr fontId="16"/>
  </si>
  <si>
    <t>一定額</t>
    <rPh sb="0" eb="2">
      <t>イッテイ</t>
    </rPh>
    <rPh sb="2" eb="3">
      <t>ガク</t>
    </rPh>
    <phoneticPr fontId="16"/>
  </si>
  <si>
    <t xml:space="preserve"> イ．標準報酬月額53万円以上83万円未満</t>
    <rPh sb="3" eb="5">
      <t>ヒョウジュン</t>
    </rPh>
    <rPh sb="5" eb="7">
      <t>ホウシュウ</t>
    </rPh>
    <rPh sb="7" eb="9">
      <t>ゲツガク</t>
    </rPh>
    <rPh sb="11" eb="13">
      <t>マンエン</t>
    </rPh>
    <rPh sb="13" eb="15">
      <t>イジョウ</t>
    </rPh>
    <rPh sb="17" eb="19">
      <t>マンエン</t>
    </rPh>
    <rPh sb="19" eb="21">
      <t>ミマン</t>
    </rPh>
    <phoneticPr fontId="16"/>
  </si>
  <si>
    <t xml:space="preserve"> ウ．標準報酬月額28万円以上53万円未満</t>
    <rPh sb="3" eb="5">
      <t>ヒョウジュン</t>
    </rPh>
    <rPh sb="5" eb="7">
      <t>ホウシュウ</t>
    </rPh>
    <rPh sb="7" eb="9">
      <t>ゲツガク</t>
    </rPh>
    <rPh sb="11" eb="13">
      <t>マンエン</t>
    </rPh>
    <rPh sb="13" eb="15">
      <t>イジョウ</t>
    </rPh>
    <rPh sb="17" eb="19">
      <t>マンエン</t>
    </rPh>
    <rPh sb="19" eb="21">
      <t>ミマン</t>
    </rPh>
    <phoneticPr fontId="16"/>
  </si>
  <si>
    <t xml:space="preserve"> エ．標準報酬月額28万円未満</t>
    <rPh sb="3" eb="5">
      <t>ヒョウジュン</t>
    </rPh>
    <rPh sb="5" eb="7">
      <t>ホウシュウ</t>
    </rPh>
    <rPh sb="7" eb="9">
      <t>ゲツガク</t>
    </rPh>
    <rPh sb="11" eb="13">
      <t>マンエン</t>
    </rPh>
    <rPh sb="13" eb="15">
      <t>ミマン</t>
    </rPh>
    <phoneticPr fontId="16"/>
  </si>
  <si>
    <t xml:space="preserve"> 総医療費を入力すると、およその窓口負担額・付加給付額が計算できます。</t>
    <phoneticPr fontId="3"/>
  </si>
  <si>
    <t xml:space="preserve"> ＜高額療養費の自己負担限度額＞</t>
    <phoneticPr fontId="3"/>
  </si>
  <si>
    <t>所得区分</t>
    <phoneticPr fontId="3"/>
  </si>
  <si>
    <t>自己負担限度額（1ヶ月単位・医療機関毎）</t>
    <phoneticPr fontId="3"/>
  </si>
  <si>
    <t>＊食事代、保険適用外の費用は別途自己負担</t>
    <phoneticPr fontId="16"/>
  </si>
  <si>
    <t>窓口負担額</t>
    <phoneticPr fontId="3"/>
  </si>
  <si>
    <t>円</t>
    <phoneticPr fontId="3"/>
  </si>
  <si>
    <t>自己負担額</t>
    <phoneticPr fontId="7"/>
  </si>
  <si>
    <t>自己負担限度額</t>
    <phoneticPr fontId="3"/>
  </si>
  <si>
    <t>高額療養費現物給付</t>
    <phoneticPr fontId="3"/>
  </si>
  <si>
    <t>　…健保組合から医療機関へ支給</t>
    <phoneticPr fontId="16"/>
  </si>
  <si>
    <t>法定の
　 自己負担限度額</t>
    <phoneticPr fontId="7"/>
  </si>
  <si>
    <t>JSR健保独自の
　 自己負担限度額</t>
    <phoneticPr fontId="7"/>
  </si>
  <si>
    <t>付加給付額</t>
    <phoneticPr fontId="3"/>
  </si>
  <si>
    <t>　…後日、被保険者へ自動支給</t>
    <phoneticPr fontId="3"/>
  </si>
  <si>
    <t>＊100円未満切捨て</t>
    <phoneticPr fontId="3"/>
  </si>
  <si>
    <t>自己負担額は3割負担で設定しています。必要に応じて割合を変更してください。</t>
    <phoneticPr fontId="3"/>
  </si>
  <si>
    <t>①所得区分を選択してください。</t>
    <phoneticPr fontId="3"/>
  </si>
  <si>
    <t>②総医療費（食事代、保険適用外を除く）を入力してください。</t>
    <phoneticPr fontId="3"/>
  </si>
  <si>
    <t xml:space="preserve"> 270,300円＋（総医療費-901,000円）×1％</t>
    <rPh sb="8" eb="9">
      <t>エン</t>
    </rPh>
    <rPh sb="11" eb="12">
      <t>ソウ</t>
    </rPh>
    <rPh sb="12" eb="15">
      <t>イリョウヒ</t>
    </rPh>
    <rPh sb="23" eb="24">
      <t>エン</t>
    </rPh>
    <phoneticPr fontId="3"/>
  </si>
  <si>
    <t xml:space="preserve"> 179,100円＋（総医療費-597,000円）×1％</t>
    <rPh sb="8" eb="9">
      <t>エン</t>
    </rPh>
    <rPh sb="11" eb="12">
      <t>ソウ</t>
    </rPh>
    <rPh sb="12" eb="15">
      <t>イリョウヒ</t>
    </rPh>
    <rPh sb="23" eb="24">
      <t>エン</t>
    </rPh>
    <phoneticPr fontId="3"/>
  </si>
  <si>
    <t xml:space="preserve">   85,800円＋（総医療費-286,000円）×1％</t>
    <rPh sb="9" eb="10">
      <t>エン</t>
    </rPh>
    <rPh sb="12" eb="13">
      <t>ソウ</t>
    </rPh>
    <rPh sb="13" eb="16">
      <t>イリョウヒ</t>
    </rPh>
    <rPh sb="24" eb="25">
      <t>エン</t>
    </rPh>
    <phoneticPr fontId="3"/>
  </si>
  <si>
    <r>
      <t xml:space="preserve">   61,500円　　</t>
    </r>
    <r>
      <rPr>
        <sz val="8"/>
        <rFont val="HG丸ｺﾞｼｯｸM-PRO"/>
        <family val="3"/>
        <charset val="128"/>
      </rPr>
      <t>※70歳以上(外来)は22,000円</t>
    </r>
    <rPh sb="9" eb="10">
      <t>エン</t>
    </rPh>
    <rPh sb="15" eb="16">
      <t>サイ</t>
    </rPh>
    <rPh sb="16" eb="18">
      <t>イジョウ</t>
    </rPh>
    <rPh sb="19" eb="21">
      <t>ガイライ</t>
    </rPh>
    <rPh sb="29" eb="30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</si>
</sst>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color indexed="12"/>
      <name val="HG丸ｺﾞｼｯｸM-PRO"/>
      <family val="3"/>
      <charset val="128"/>
    </font>
    <font>
      <b/>
      <sz val="11"/>
      <color indexed="12"/>
      <name val="ＭＳ Ｐ明朝"/>
      <family val="1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rgb="FFFF669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5EE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8" fillId="0" borderId="0" xfId="0" applyFont="1">
      <alignment vertical="center"/>
    </xf>
    <xf numFmtId="0" fontId="12" fillId="0" borderId="0" xfId="1" applyFont="1" applyAlignment="1">
      <alignment vertical="center"/>
    </xf>
    <xf numFmtId="38" fontId="0" fillId="3" borderId="0" xfId="3" applyFont="1" applyFill="1" applyBorder="1" applyAlignment="1">
      <alignment horizontal="center" vertical="center"/>
    </xf>
    <xf numFmtId="38" fontId="0" fillId="3" borderId="0" xfId="3" applyFont="1" applyFill="1" applyBorder="1" applyAlignment="1">
      <alignment horizontal="left" vertical="center"/>
    </xf>
    <xf numFmtId="38" fontId="0" fillId="0" borderId="11" xfId="3" applyFont="1" applyBorder="1" applyAlignment="1">
      <alignment vertical="center"/>
    </xf>
    <xf numFmtId="0" fontId="0" fillId="3" borderId="0" xfId="0" applyFill="1">
      <alignment vertical="center"/>
    </xf>
    <xf numFmtId="0" fontId="11" fillId="3" borderId="0" xfId="0" applyFont="1" applyFill="1">
      <alignment vertical="center"/>
    </xf>
    <xf numFmtId="0" fontId="13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9" fillId="3" borderId="0" xfId="0" applyFont="1" applyFill="1">
      <alignment vertical="center"/>
    </xf>
    <xf numFmtId="3" fontId="0" fillId="3" borderId="0" xfId="0" applyNumberFormat="1" applyFill="1" applyAlignment="1">
      <alignment horizontal="center" vertical="center"/>
    </xf>
    <xf numFmtId="38" fontId="0" fillId="3" borderId="0" xfId="0" applyNumberFormat="1" applyFill="1" applyAlignment="1">
      <alignment horizontal="center" vertical="center"/>
    </xf>
    <xf numFmtId="0" fontId="18" fillId="3" borderId="0" xfId="0" applyFont="1" applyFill="1">
      <alignment vertical="center"/>
    </xf>
    <xf numFmtId="0" fontId="19" fillId="3" borderId="0" xfId="0" applyFont="1" applyFill="1">
      <alignment vertical="center"/>
    </xf>
    <xf numFmtId="3" fontId="20" fillId="3" borderId="0" xfId="0" applyNumberFormat="1" applyFont="1" applyFill="1" applyAlignment="1">
      <alignment horizontal="left" vertical="center"/>
    </xf>
    <xf numFmtId="3" fontId="20" fillId="0" borderId="0" xfId="0" applyNumberFormat="1" applyFont="1" applyAlignment="1">
      <alignment horizontal="left" vertical="center"/>
    </xf>
    <xf numFmtId="0" fontId="0" fillId="3" borderId="6" xfId="0" applyFill="1" applyBorder="1">
      <alignment vertical="center"/>
    </xf>
    <xf numFmtId="0" fontId="21" fillId="3" borderId="0" xfId="0" applyFont="1" applyFill="1">
      <alignment vertical="center"/>
    </xf>
    <xf numFmtId="0" fontId="14" fillId="3" borderId="0" xfId="0" applyFont="1" applyFill="1">
      <alignment vertical="center"/>
    </xf>
    <xf numFmtId="0" fontId="0" fillId="5" borderId="11" xfId="0" applyFill="1" applyBorder="1" applyAlignment="1">
      <alignment horizontal="center" vertical="center"/>
    </xf>
    <xf numFmtId="0" fontId="0" fillId="0" borderId="11" xfId="0" applyBorder="1">
      <alignment vertical="center"/>
    </xf>
    <xf numFmtId="3" fontId="0" fillId="0" borderId="11" xfId="0" applyNumberFormat="1" applyBorder="1">
      <alignment vertical="center"/>
    </xf>
    <xf numFmtId="0" fontId="12" fillId="0" borderId="0" xfId="0" applyFont="1">
      <alignment vertical="center"/>
    </xf>
    <xf numFmtId="0" fontId="14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/>
    </xf>
    <xf numFmtId="0" fontId="14" fillId="3" borderId="8" xfId="0" applyFont="1" applyFill="1" applyBorder="1" applyAlignment="1">
      <alignment horizontal="left"/>
    </xf>
    <xf numFmtId="0" fontId="17" fillId="3" borderId="0" xfId="0" applyFont="1" applyFill="1" applyAlignment="1">
      <alignment horizontal="center" vertical="center"/>
    </xf>
    <xf numFmtId="38" fontId="0" fillId="3" borderId="10" xfId="3" applyFont="1" applyFill="1" applyBorder="1" applyAlignment="1">
      <alignment horizontal="center" vertical="center"/>
    </xf>
    <xf numFmtId="38" fontId="0" fillId="3" borderId="1" xfId="3" applyFont="1" applyFill="1" applyBorder="1" applyAlignment="1">
      <alignment horizontal="center" vertical="center"/>
    </xf>
    <xf numFmtId="38" fontId="0" fillId="3" borderId="2" xfId="3" applyFont="1" applyFill="1" applyBorder="1" applyAlignment="1">
      <alignment horizontal="center" vertical="center"/>
    </xf>
    <xf numFmtId="38" fontId="0" fillId="4" borderId="12" xfId="3" applyFont="1" applyFill="1" applyBorder="1" applyAlignment="1">
      <alignment horizontal="center" vertical="center"/>
    </xf>
    <xf numFmtId="38" fontId="0" fillId="4" borderId="13" xfId="3" applyFont="1" applyFill="1" applyBorder="1" applyAlignment="1">
      <alignment horizontal="center" vertical="center"/>
    </xf>
    <xf numFmtId="38" fontId="0" fillId="4" borderId="14" xfId="3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38" fontId="0" fillId="3" borderId="10" xfId="0" applyNumberFormat="1" applyFill="1" applyBorder="1" applyAlignment="1">
      <alignment horizontal="center" vertical="center"/>
    </xf>
    <xf numFmtId="38" fontId="0" fillId="3" borderId="1" xfId="0" applyNumberFormat="1" applyFill="1" applyBorder="1" applyAlignment="1">
      <alignment horizontal="center" vertical="center"/>
    </xf>
    <xf numFmtId="38" fontId="0" fillId="3" borderId="2" xfId="0" applyNumberFormat="1" applyFill="1" applyBorder="1" applyAlignment="1">
      <alignment horizontal="center" vertical="center"/>
    </xf>
    <xf numFmtId="38" fontId="0" fillId="3" borderId="11" xfId="0" applyNumberFormat="1" applyFill="1" applyBorder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38" fontId="2" fillId="3" borderId="0" xfId="3" applyFont="1" applyFill="1" applyBorder="1" applyAlignment="1">
      <alignment horizontal="center" vertical="center"/>
    </xf>
    <xf numFmtId="38" fontId="0" fillId="3" borderId="0" xfId="0" applyNumberFormat="1" applyFill="1" applyAlignment="1">
      <alignment horizontal="center" vertical="center"/>
    </xf>
    <xf numFmtId="38" fontId="15" fillId="0" borderId="3" xfId="0" applyNumberFormat="1" applyFont="1" applyBorder="1" applyAlignment="1">
      <alignment horizontal="center" vertical="center"/>
    </xf>
    <xf numFmtId="38" fontId="15" fillId="0" borderId="4" xfId="0" applyNumberFormat="1" applyFont="1" applyBorder="1" applyAlignment="1">
      <alignment horizontal="center" vertical="center"/>
    </xf>
    <xf numFmtId="38" fontId="15" fillId="0" borderId="5" xfId="0" applyNumberFormat="1" applyFont="1" applyBorder="1" applyAlignment="1">
      <alignment horizontal="center" vertical="center"/>
    </xf>
    <xf numFmtId="38" fontId="15" fillId="0" borderId="7" xfId="0" applyNumberFormat="1" applyFont="1" applyBorder="1" applyAlignment="1">
      <alignment horizontal="center" vertical="center"/>
    </xf>
    <xf numFmtId="38" fontId="15" fillId="0" borderId="8" xfId="0" applyNumberFormat="1" applyFont="1" applyBorder="1" applyAlignment="1">
      <alignment horizontal="center" vertical="center"/>
    </xf>
    <xf numFmtId="38" fontId="15" fillId="0" borderId="9" xfId="0" applyNumberFormat="1" applyFont="1" applyBorder="1" applyAlignment="1">
      <alignment horizontal="center" vertical="center"/>
    </xf>
    <xf numFmtId="0" fontId="13" fillId="2" borderId="11" xfId="1" applyFont="1" applyFill="1" applyBorder="1" applyAlignment="1">
      <alignment horizontal="center" vertical="center"/>
    </xf>
    <xf numFmtId="0" fontId="13" fillId="0" borderId="11" xfId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</cellXfs>
  <cellStyles count="4">
    <cellStyle name="桁区切り 2" xfId="3" xr:uid="{EA3B6662-A778-48E3-B93D-87A20873CCAB}"/>
    <cellStyle name="標準" xfId="0" builtinId="0"/>
    <cellStyle name="標準 2" xfId="2" xr:uid="{C3E8EC3C-A938-42B9-A7B8-83786B22C456}"/>
    <cellStyle name="標準_治療用装具代の申請について（H18.08）_【家族】出産育児一時金請求書（Ｈ19.12）" xfId="1" xr:uid="{00000000-0005-0000-0000-000004000000}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19050</xdr:colOff>
      <xdr:row>33</xdr:row>
      <xdr:rowOff>95250</xdr:rowOff>
    </xdr:from>
    <xdr:to>
      <xdr:col>29</xdr:col>
      <xdr:colOff>130208</xdr:colOff>
      <xdr:row>35</xdr:row>
      <xdr:rowOff>57150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2E13B147-64EE-4689-B03B-4A38DDAC702D}"/>
            </a:ext>
          </a:extLst>
        </xdr:cNvPr>
        <xdr:cNvSpPr>
          <a:spLocks noChangeArrowheads="1"/>
        </xdr:cNvSpPr>
      </xdr:nvSpPr>
      <xdr:spPr bwMode="auto">
        <a:xfrm>
          <a:off x="4400550" y="7181850"/>
          <a:ext cx="1254158" cy="352425"/>
        </a:xfrm>
        <a:prstGeom prst="wedgeRoundRectCallout">
          <a:avLst>
            <a:gd name="adj1" fmla="val -36435"/>
            <a:gd name="adj2" fmla="val 84107"/>
            <a:gd name="adj3" fmla="val 16667"/>
          </a:avLst>
        </a:prstGeom>
        <a:solidFill>
          <a:srgbClr val="FF99CC"/>
        </a:solidFill>
        <a:ln w="635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手続きは不要です</a:t>
          </a:r>
        </a:p>
      </xdr:txBody>
    </xdr:sp>
    <xdr:clientData/>
  </xdr:twoCellAnchor>
  <xdr:twoCellAnchor>
    <xdr:from>
      <xdr:col>23</xdr:col>
      <xdr:colOff>19050</xdr:colOff>
      <xdr:row>33</xdr:row>
      <xdr:rowOff>95250</xdr:rowOff>
    </xdr:from>
    <xdr:to>
      <xdr:col>29</xdr:col>
      <xdr:colOff>130208</xdr:colOff>
      <xdr:row>35</xdr:row>
      <xdr:rowOff>57150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6BA8A280-FB7E-40A9-A78A-FE09023E82D7}"/>
            </a:ext>
          </a:extLst>
        </xdr:cNvPr>
        <xdr:cNvSpPr>
          <a:spLocks noChangeArrowheads="1"/>
        </xdr:cNvSpPr>
      </xdr:nvSpPr>
      <xdr:spPr bwMode="auto">
        <a:xfrm>
          <a:off x="4400550" y="7181850"/>
          <a:ext cx="1254158" cy="352425"/>
        </a:xfrm>
        <a:prstGeom prst="wedgeRoundRectCallout">
          <a:avLst>
            <a:gd name="adj1" fmla="val -36435"/>
            <a:gd name="adj2" fmla="val 84107"/>
            <a:gd name="adj3" fmla="val 16667"/>
          </a:avLst>
        </a:prstGeom>
        <a:solidFill>
          <a:srgbClr val="FF99CC"/>
        </a:solidFill>
        <a:ln w="635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手続きは不要です</a:t>
          </a:r>
        </a:p>
      </xdr:txBody>
    </xdr:sp>
    <xdr:clientData/>
  </xdr:twoCellAnchor>
  <xdr:twoCellAnchor>
    <xdr:from>
      <xdr:col>14</xdr:col>
      <xdr:colOff>30208</xdr:colOff>
      <xdr:row>30</xdr:row>
      <xdr:rowOff>49968</xdr:rowOff>
    </xdr:from>
    <xdr:to>
      <xdr:col>16</xdr:col>
      <xdr:colOff>9208</xdr:colOff>
      <xdr:row>31</xdr:row>
      <xdr:rowOff>181368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EC84AFA9-94E1-4F21-84A0-040F301C1AB1}"/>
            </a:ext>
          </a:extLst>
        </xdr:cNvPr>
        <xdr:cNvSpPr>
          <a:spLocks noChangeArrowheads="1"/>
        </xdr:cNvSpPr>
      </xdr:nvSpPr>
      <xdr:spPr bwMode="auto">
        <a:xfrm rot="18903346">
          <a:off x="2697208" y="6577768"/>
          <a:ext cx="360000" cy="360000"/>
        </a:xfrm>
        <a:prstGeom prst="rtTriangle">
          <a:avLst/>
        </a:prstGeom>
        <a:solidFill>
          <a:schemeClr val="tx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10EC-8653-478A-BB1A-350B013EC1B7}">
  <dimension ref="A1:AE39"/>
  <sheetViews>
    <sheetView showGridLines="0" tabSelected="1" zoomScaleNormal="100" workbookViewId="0"/>
  </sheetViews>
  <sheetFormatPr defaultColWidth="2.7265625" defaultRowHeight="13" x14ac:dyDescent="0.2"/>
  <sheetData>
    <row r="1" spans="1:31" ht="18" customHeight="1" x14ac:dyDescent="0.2">
      <c r="B1" s="2" t="s">
        <v>20</v>
      </c>
    </row>
    <row r="2" spans="1:31" ht="18" customHeight="1" x14ac:dyDescent="0.2">
      <c r="B2" s="2"/>
    </row>
    <row r="3" spans="1:31" ht="18" customHeight="1" x14ac:dyDescent="0.2">
      <c r="C3" s="3" t="s">
        <v>21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8" customHeight="1" x14ac:dyDescent="0.2">
      <c r="A4" s="1"/>
      <c r="B4" s="3"/>
      <c r="C4" s="51" t="s">
        <v>22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 t="s">
        <v>23</v>
      </c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3"/>
      <c r="AD4" s="3"/>
    </row>
    <row r="5" spans="1:31" ht="18" customHeight="1" x14ac:dyDescent="0.2">
      <c r="A5" s="1"/>
      <c r="B5" s="3"/>
      <c r="C5" s="52" t="s">
        <v>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 t="s">
        <v>39</v>
      </c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3"/>
      <c r="AD5" s="3"/>
    </row>
    <row r="6" spans="1:31" ht="18" customHeight="1" x14ac:dyDescent="0.2">
      <c r="A6" s="1"/>
      <c r="B6" s="3"/>
      <c r="C6" s="52" t="s">
        <v>10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 t="s">
        <v>40</v>
      </c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3"/>
      <c r="AD6" s="3"/>
    </row>
    <row r="7" spans="1:31" ht="18" customHeight="1" x14ac:dyDescent="0.2">
      <c r="A7" s="1"/>
      <c r="B7" s="3"/>
      <c r="C7" s="52" t="s">
        <v>11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 t="s">
        <v>41</v>
      </c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3"/>
      <c r="AD7" s="3"/>
    </row>
    <row r="8" spans="1:31" ht="18" customHeight="1" x14ac:dyDescent="0.2">
      <c r="A8" s="1"/>
      <c r="B8" s="3"/>
      <c r="C8" s="52" t="s">
        <v>12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 t="s">
        <v>42</v>
      </c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3"/>
      <c r="AD8" s="3"/>
    </row>
    <row r="9" spans="1:31" ht="18" customHeight="1" x14ac:dyDescent="0.2">
      <c r="B9" s="2"/>
    </row>
    <row r="10" spans="1:31" ht="18" customHeight="1" x14ac:dyDescent="0.2"/>
    <row r="11" spans="1:31" ht="18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8" customHeight="1" x14ac:dyDescent="0.2">
      <c r="B12" s="7"/>
      <c r="C12" s="8" t="s">
        <v>37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5" customHeight="1" x14ac:dyDescent="0.2">
      <c r="B13" s="7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8" customHeight="1" x14ac:dyDescent="0.2">
      <c r="B14" s="7"/>
      <c r="C14" s="53" t="s">
        <v>13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5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8" customHeight="1" x14ac:dyDescent="0.2">
      <c r="B15" s="7"/>
      <c r="C15" s="56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8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8" customHeight="1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2:31" ht="18" customHeight="1" x14ac:dyDescent="0.2">
      <c r="B17" s="7"/>
      <c r="C17" s="8" t="s">
        <v>38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2:31" ht="5" customHeight="1" x14ac:dyDescent="0.2"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2:31" ht="18" customHeight="1" x14ac:dyDescent="0.2">
      <c r="B19" s="7"/>
      <c r="C19" s="45">
        <v>1500000</v>
      </c>
      <c r="D19" s="46"/>
      <c r="E19" s="46"/>
      <c r="F19" s="46"/>
      <c r="G19" s="46"/>
      <c r="H19" s="46"/>
      <c r="I19" s="46"/>
      <c r="J19" s="4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2:31" ht="18" customHeight="1" x14ac:dyDescent="0.2">
      <c r="B20" s="7"/>
      <c r="C20" s="48"/>
      <c r="D20" s="49"/>
      <c r="E20" s="49"/>
      <c r="F20" s="49"/>
      <c r="G20" s="49"/>
      <c r="H20" s="49"/>
      <c r="I20" s="49"/>
      <c r="J20" s="50"/>
      <c r="K20" s="7"/>
      <c r="L20" s="9" t="s">
        <v>24</v>
      </c>
      <c r="M20" s="10"/>
      <c r="N20" s="7"/>
      <c r="O20" s="7"/>
      <c r="P20" s="7"/>
      <c r="Q20" s="7"/>
      <c r="R20" s="7"/>
      <c r="S20" s="7"/>
      <c r="T20" s="7"/>
      <c r="U20" s="7"/>
      <c r="V20" s="7"/>
      <c r="W20" s="7"/>
      <c r="X20" s="11"/>
      <c r="Y20" s="11"/>
      <c r="Z20" s="11"/>
      <c r="AA20" s="11"/>
      <c r="AB20" s="11"/>
      <c r="AC20" s="7"/>
      <c r="AD20" s="7"/>
      <c r="AE20" s="7"/>
    </row>
    <row r="21" spans="2:31" ht="18" customHeight="1" x14ac:dyDescent="0.2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2"/>
      <c r="P21" s="42"/>
      <c r="Q21" s="42"/>
      <c r="R21" s="42"/>
      <c r="S21" s="7"/>
      <c r="T21" s="7"/>
      <c r="U21" s="7"/>
      <c r="V21" s="7"/>
      <c r="W21" s="7"/>
      <c r="X21" s="43"/>
      <c r="Y21" s="43"/>
      <c r="Z21" s="43"/>
      <c r="AA21" s="43"/>
      <c r="AB21" s="43"/>
      <c r="AC21" s="7"/>
      <c r="AD21" s="7"/>
      <c r="AE21" s="7"/>
    </row>
    <row r="22" spans="2:31" ht="18" customHeight="1" thickBot="1" x14ac:dyDescent="0.25">
      <c r="B22" s="7"/>
      <c r="C22" s="7"/>
      <c r="D22" s="7"/>
      <c r="E22" s="7"/>
      <c r="F22" s="7"/>
      <c r="G22" s="7"/>
      <c r="H22" s="7"/>
      <c r="I22" s="10"/>
      <c r="J22" s="10"/>
      <c r="K22" s="12"/>
      <c r="L22" s="10"/>
      <c r="M22" s="10"/>
      <c r="N22" s="7"/>
      <c r="O22" s="7"/>
      <c r="P22" s="7"/>
      <c r="Q22" s="7"/>
      <c r="R22" s="7"/>
      <c r="S22" s="7"/>
      <c r="T22" s="7"/>
      <c r="U22" s="7"/>
      <c r="V22" s="7"/>
      <c r="W22" s="7"/>
      <c r="X22" s="29" t="s">
        <v>25</v>
      </c>
      <c r="Y22" s="29"/>
      <c r="Z22" s="29"/>
      <c r="AA22" s="29"/>
      <c r="AB22" s="29"/>
      <c r="AC22" s="7"/>
      <c r="AD22" s="7"/>
      <c r="AE22" s="7"/>
    </row>
    <row r="23" spans="2:31" ht="18" customHeight="1" thickBot="1" x14ac:dyDescent="0.25">
      <c r="B23" s="7"/>
      <c r="C23" s="42">
        <f>VLOOKUP($C$14,リスト!$B$3:$D$6,2,FALSE)</f>
        <v>270300</v>
      </c>
      <c r="D23" s="42"/>
      <c r="E23" s="42"/>
      <c r="F23" s="42"/>
      <c r="G23" s="7" t="s">
        <v>0</v>
      </c>
      <c r="H23" s="7" t="s">
        <v>1</v>
      </c>
      <c r="I23" s="44">
        <f>IF(C14=" エ．標準報酬月額28万円未満",0,C19)</f>
        <v>1500000</v>
      </c>
      <c r="J23" s="44"/>
      <c r="K23" s="44"/>
      <c r="L23" s="44"/>
      <c r="M23" s="44"/>
      <c r="N23" s="7" t="s">
        <v>2</v>
      </c>
      <c r="O23" s="42">
        <f>VLOOKUP($C$14,リスト!$B$3:$D$6,3,FALSE)</f>
        <v>901000</v>
      </c>
      <c r="P23" s="42"/>
      <c r="Q23" s="42"/>
      <c r="R23" s="42"/>
      <c r="S23" s="7" t="s">
        <v>3</v>
      </c>
      <c r="T23" s="7" t="s">
        <v>4</v>
      </c>
      <c r="U23" s="7">
        <v>1</v>
      </c>
      <c r="V23" s="7" t="s">
        <v>5</v>
      </c>
      <c r="W23" s="7" t="s">
        <v>6</v>
      </c>
      <c r="X23" s="33">
        <f>ROUND((I23-O23)*0.01,0)+C23</f>
        <v>276290</v>
      </c>
      <c r="Y23" s="34"/>
      <c r="Z23" s="34"/>
      <c r="AA23" s="34"/>
      <c r="AB23" s="35"/>
      <c r="AC23" s="7" t="s">
        <v>26</v>
      </c>
      <c r="AD23" s="7"/>
      <c r="AE23" s="7"/>
    </row>
    <row r="24" spans="2:31" ht="18" customHeight="1" x14ac:dyDescent="0.2">
      <c r="B24" s="7"/>
      <c r="C24" s="7"/>
      <c r="D24" s="13"/>
      <c r="E24" s="13"/>
      <c r="F24" s="13"/>
      <c r="G24" s="7"/>
      <c r="H24" s="7"/>
      <c r="I24" s="14"/>
      <c r="J24" s="14"/>
      <c r="K24" s="14"/>
      <c r="L24" s="14"/>
      <c r="M24" s="14"/>
      <c r="N24" s="7"/>
      <c r="O24" s="13"/>
      <c r="P24" s="13"/>
      <c r="Q24" s="13"/>
      <c r="R24" s="13"/>
      <c r="S24" s="7"/>
      <c r="T24" s="7"/>
      <c r="U24" s="7"/>
      <c r="V24" s="7"/>
      <c r="W24" s="7"/>
      <c r="X24" s="4"/>
      <c r="Y24" s="4"/>
      <c r="Z24" s="4"/>
      <c r="AA24" s="4"/>
      <c r="AB24" s="4"/>
      <c r="AC24" s="7"/>
      <c r="AD24" s="7"/>
      <c r="AE24" s="7"/>
    </row>
    <row r="25" spans="2:31" ht="18" customHeight="1" x14ac:dyDescent="0.2">
      <c r="B25" s="7"/>
      <c r="C25" s="36" t="s">
        <v>27</v>
      </c>
      <c r="D25" s="36"/>
      <c r="E25" s="36"/>
      <c r="F25" s="36"/>
      <c r="G25" s="36"/>
      <c r="H25" s="7"/>
      <c r="I25" s="36" t="s">
        <v>28</v>
      </c>
      <c r="J25" s="36"/>
      <c r="K25" s="36"/>
      <c r="L25" s="36"/>
      <c r="M25" s="36"/>
      <c r="N25" s="7"/>
      <c r="O25" s="37" t="s">
        <v>29</v>
      </c>
      <c r="P25" s="37"/>
      <c r="Q25" s="37"/>
      <c r="R25" s="37"/>
      <c r="S25" s="37"/>
      <c r="T25" s="37"/>
      <c r="U25" s="10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2:31" ht="18" customHeight="1" x14ac:dyDescent="0.2">
      <c r="B26" s="7"/>
      <c r="C26" s="38">
        <f>IF(C14=" エ．標準報酬月額28万円未満",X23,ROUND(C19*0.3,0))</f>
        <v>450000</v>
      </c>
      <c r="D26" s="39"/>
      <c r="E26" s="39"/>
      <c r="F26" s="39"/>
      <c r="G26" s="40"/>
      <c r="H26" s="7" t="s">
        <v>2</v>
      </c>
      <c r="I26" s="30">
        <f>X23</f>
        <v>276290</v>
      </c>
      <c r="J26" s="31"/>
      <c r="K26" s="31"/>
      <c r="L26" s="31"/>
      <c r="M26" s="32"/>
      <c r="N26" s="7" t="s">
        <v>6</v>
      </c>
      <c r="O26" s="41">
        <f>C26-I26</f>
        <v>173710</v>
      </c>
      <c r="P26" s="41"/>
      <c r="Q26" s="41"/>
      <c r="R26" s="41"/>
      <c r="S26" s="41"/>
      <c r="T26" s="41"/>
      <c r="U26" s="7" t="s">
        <v>26</v>
      </c>
      <c r="V26" s="9" t="s">
        <v>30</v>
      </c>
      <c r="W26" s="7"/>
      <c r="X26" s="7"/>
      <c r="Y26" s="7"/>
      <c r="Z26" s="7"/>
      <c r="AA26" s="7"/>
      <c r="AB26" s="7"/>
      <c r="AC26" s="7"/>
      <c r="AD26" s="7"/>
      <c r="AE26" s="7"/>
    </row>
    <row r="27" spans="2:31" ht="18" customHeight="1" x14ac:dyDescent="0.2">
      <c r="B27" s="7"/>
      <c r="C27" s="15"/>
      <c r="D27" s="15"/>
      <c r="E27" s="15" t="s">
        <v>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2:31" ht="18" customHeight="1" x14ac:dyDescent="0.2">
      <c r="B28" s="7"/>
      <c r="C28" s="16" t="s">
        <v>36</v>
      </c>
      <c r="D28" s="15"/>
      <c r="E28" s="15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2:31" ht="18" customHeight="1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2:31" ht="18" customHeight="1" x14ac:dyDescent="0.2">
      <c r="B30" s="7"/>
      <c r="C30" s="17" t="str">
        <f>IF($C$14=" エ．標準報酬月額28万円未満","※70歳以上(外来)の場合は、61,500円を22,000円に置き換えてください。","")</f>
        <v/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2:31" ht="18" customHeight="1" x14ac:dyDescent="0.2">
      <c r="C31" s="18"/>
    </row>
    <row r="32" spans="2:31" ht="18" customHeight="1" x14ac:dyDescent="0.2">
      <c r="C32" s="18"/>
      <c r="R32" s="25" t="s">
        <v>8</v>
      </c>
    </row>
    <row r="33" spans="2:31" ht="18" customHeight="1" x14ac:dyDescent="0.2">
      <c r="C33" s="18"/>
    </row>
    <row r="34" spans="2:31" ht="18" customHeight="1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2:31" ht="13" customHeight="1" x14ac:dyDescent="0.2">
      <c r="B35" s="7"/>
      <c r="C35" s="26" t="s">
        <v>31</v>
      </c>
      <c r="D35" s="27"/>
      <c r="E35" s="27"/>
      <c r="F35" s="27"/>
      <c r="G35" s="27"/>
      <c r="H35" s="7"/>
      <c r="I35" s="26" t="s">
        <v>32</v>
      </c>
      <c r="J35" s="27"/>
      <c r="K35" s="27"/>
      <c r="L35" s="27"/>
      <c r="M35" s="27"/>
      <c r="N35" s="7"/>
      <c r="O35" s="29" t="s">
        <v>33</v>
      </c>
      <c r="P35" s="29"/>
      <c r="Q35" s="29"/>
      <c r="R35" s="29"/>
      <c r="S35" s="29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2:31" ht="13" customHeight="1" thickBot="1" x14ac:dyDescent="0.25">
      <c r="B36" s="7"/>
      <c r="C36" s="28"/>
      <c r="D36" s="28"/>
      <c r="E36" s="28"/>
      <c r="F36" s="28"/>
      <c r="G36" s="28"/>
      <c r="H36" s="7"/>
      <c r="I36" s="28"/>
      <c r="J36" s="28"/>
      <c r="K36" s="28"/>
      <c r="L36" s="28"/>
      <c r="M36" s="28"/>
      <c r="N36" s="7"/>
      <c r="O36" s="29"/>
      <c r="P36" s="29"/>
      <c r="Q36" s="29"/>
      <c r="R36" s="29"/>
      <c r="S36" s="29"/>
      <c r="T36" s="7"/>
      <c r="U36" s="7"/>
      <c r="V36" s="7"/>
      <c r="W36" s="7"/>
      <c r="X36" s="7"/>
      <c r="Y36" s="7"/>
      <c r="Z36" s="10"/>
      <c r="AA36" s="7"/>
      <c r="AB36" s="7"/>
      <c r="AC36" s="7"/>
      <c r="AD36" s="7"/>
      <c r="AE36" s="7"/>
    </row>
    <row r="37" spans="2:31" ht="18" customHeight="1" thickBot="1" x14ac:dyDescent="0.25">
      <c r="B37" s="7"/>
      <c r="C37" s="30">
        <f>I26</f>
        <v>276290</v>
      </c>
      <c r="D37" s="31"/>
      <c r="E37" s="31"/>
      <c r="F37" s="31"/>
      <c r="G37" s="32"/>
      <c r="H37" s="7" t="s">
        <v>2</v>
      </c>
      <c r="I37" s="30">
        <v>25000</v>
      </c>
      <c r="J37" s="31"/>
      <c r="K37" s="31"/>
      <c r="L37" s="31"/>
      <c r="M37" s="32"/>
      <c r="N37" s="19" t="s">
        <v>6</v>
      </c>
      <c r="O37" s="33">
        <f>ROUNDDOWN(C37-I37,-2)</f>
        <v>251200</v>
      </c>
      <c r="P37" s="34"/>
      <c r="Q37" s="34"/>
      <c r="R37" s="34"/>
      <c r="S37" s="35"/>
      <c r="T37" s="7" t="s">
        <v>26</v>
      </c>
      <c r="U37" s="20" t="s">
        <v>34</v>
      </c>
      <c r="V37" s="7"/>
      <c r="W37" s="7"/>
      <c r="X37" s="7"/>
      <c r="Y37" s="7"/>
      <c r="Z37" s="5"/>
      <c r="AA37" s="5"/>
      <c r="AB37" s="5"/>
      <c r="AC37" s="5"/>
      <c r="AD37" s="7"/>
      <c r="AE37" s="7"/>
    </row>
    <row r="38" spans="2:31" ht="18" customHeight="1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21" t="s">
        <v>35</v>
      </c>
      <c r="P38" s="9"/>
      <c r="Q38" s="9"/>
      <c r="R38" s="9"/>
      <c r="S38" s="9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2:31" ht="18" customHeight="1" x14ac:dyDescent="0.2">
      <c r="B39" s="7"/>
      <c r="C39" s="17" t="str">
        <f>IF($C$14=" エ．標準報酬月額28万円未満","※70歳以上(外来)の場合は、61,500円を22,000円に置き換えてください。","")</f>
        <v/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</sheetData>
  <mergeCells count="31">
    <mergeCell ref="C19:J20"/>
    <mergeCell ref="C4:N4"/>
    <mergeCell ref="O4:AB4"/>
    <mergeCell ref="C5:N5"/>
    <mergeCell ref="O5:AB5"/>
    <mergeCell ref="C6:N6"/>
    <mergeCell ref="O6:AB6"/>
    <mergeCell ref="C7:N7"/>
    <mergeCell ref="O7:AB7"/>
    <mergeCell ref="C8:N8"/>
    <mergeCell ref="O8:AB8"/>
    <mergeCell ref="C14:R15"/>
    <mergeCell ref="O21:R21"/>
    <mergeCell ref="X21:AB21"/>
    <mergeCell ref="X22:AB22"/>
    <mergeCell ref="C23:F23"/>
    <mergeCell ref="I23:M23"/>
    <mergeCell ref="O23:R23"/>
    <mergeCell ref="X23:AB23"/>
    <mergeCell ref="C25:G25"/>
    <mergeCell ref="I25:M25"/>
    <mergeCell ref="O25:T25"/>
    <mergeCell ref="C26:G26"/>
    <mergeCell ref="I26:M26"/>
    <mergeCell ref="O26:T26"/>
    <mergeCell ref="C35:G36"/>
    <mergeCell ref="I35:M36"/>
    <mergeCell ref="O35:S36"/>
    <mergeCell ref="C37:G37"/>
    <mergeCell ref="I37:M37"/>
    <mergeCell ref="O37:S3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58F4FA-2D76-490F-8115-2787581694EE}">
          <x14:formula1>
            <xm:f>リスト!$B$3:$B$6</xm:f>
          </x14:formula1>
          <xm:sqref>C14:R15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CB0A5-DAB1-474B-BE7E-AA4486F92A73}">
  <dimension ref="A1:D6"/>
  <sheetViews>
    <sheetView showGridLines="0" zoomScaleNormal="100" workbookViewId="0">
      <selection activeCell="C7" sqref="C7"/>
    </sheetView>
  </sheetViews>
  <sheetFormatPr defaultColWidth="2.7265625" defaultRowHeight="13" x14ac:dyDescent="0.2"/>
  <cols>
    <col min="2" max="2" width="40.1796875" bestFit="1" customWidth="1"/>
    <col min="3" max="4" width="10.90625" customWidth="1"/>
  </cols>
  <sheetData>
    <row r="1" spans="1:4" ht="14" x14ac:dyDescent="0.2">
      <c r="A1" s="2"/>
    </row>
    <row r="2" spans="1:4" ht="14" x14ac:dyDescent="0.2">
      <c r="A2" s="2"/>
      <c r="B2" s="22" t="s">
        <v>14</v>
      </c>
      <c r="C2" s="22" t="s">
        <v>15</v>
      </c>
      <c r="D2" s="22" t="s">
        <v>16</v>
      </c>
    </row>
    <row r="3" spans="1:4" x14ac:dyDescent="0.2">
      <c r="B3" s="23" t="s">
        <v>13</v>
      </c>
      <c r="C3" s="24">
        <v>270300</v>
      </c>
      <c r="D3" s="6">
        <v>901000</v>
      </c>
    </row>
    <row r="4" spans="1:4" x14ac:dyDescent="0.2">
      <c r="B4" s="23" t="s">
        <v>17</v>
      </c>
      <c r="C4" s="24">
        <v>179100</v>
      </c>
      <c r="D4" s="6">
        <v>597000</v>
      </c>
    </row>
    <row r="5" spans="1:4" x14ac:dyDescent="0.2">
      <c r="B5" s="23" t="s">
        <v>18</v>
      </c>
      <c r="C5" s="24">
        <v>85800</v>
      </c>
      <c r="D5" s="6">
        <v>286000</v>
      </c>
    </row>
    <row r="6" spans="1:4" x14ac:dyDescent="0.2">
      <c r="B6" s="23" t="s">
        <v>19</v>
      </c>
      <c r="C6" s="24">
        <v>61500</v>
      </c>
      <c r="D6" s="6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●高額療養費計算ツール</vt:lpstr>
      <vt:lpstr>リスト</vt:lpstr>
    </vt:vector>
  </TitlesOfParts>
  <Company>JSR健康保険組合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Tomiyama, Misaki</cp:lastModifiedBy>
  <cp:lastPrinted>2026-06-24T00:03:44Z</cp:lastPrinted>
  <dcterms:created xsi:type="dcterms:W3CDTF">2007-03-13T09:12:41Z</dcterms:created>
  <dcterms:modified xsi:type="dcterms:W3CDTF">2026-06-24T00:16:05Z</dcterms:modified>
</cp:coreProperties>
</file>